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Лист1!$A$1:$H$41</definedName>
  </definedNames>
  <calcPr calcId="145621"/>
</workbook>
</file>

<file path=xl/calcChain.xml><?xml version="1.0" encoding="utf-8"?>
<calcChain xmlns="http://schemas.openxmlformats.org/spreadsheetml/2006/main">
  <c r="E19" i="1" l="1"/>
  <c r="F36" i="1" l="1"/>
  <c r="E36" i="1"/>
  <c r="F19" i="1" l="1"/>
  <c r="D28" i="1" l="1"/>
  <c r="G15" i="1" l="1"/>
  <c r="G17" i="1"/>
  <c r="H15" i="1"/>
  <c r="C14" i="1"/>
  <c r="B14" i="1"/>
  <c r="G11" i="1"/>
  <c r="H11" i="1"/>
  <c r="D9" i="1"/>
  <c r="D10" i="1"/>
  <c r="H25" i="1"/>
  <c r="F37" i="1" l="1"/>
  <c r="E37" i="1"/>
  <c r="E30" i="1" l="1"/>
  <c r="E8" i="1" l="1"/>
  <c r="H19" i="1" l="1"/>
  <c r="H20" i="1"/>
  <c r="H10" i="1"/>
  <c r="C8" i="1" l="1"/>
  <c r="B8" i="1" l="1"/>
  <c r="G10" i="1"/>
  <c r="H26" i="1"/>
  <c r="F8" i="1"/>
  <c r="C37" i="1"/>
  <c r="B37" i="1"/>
  <c r="F30" i="1"/>
  <c r="C30" i="1"/>
  <c r="B30" i="1"/>
  <c r="H14" i="1"/>
  <c r="H9" i="1"/>
  <c r="H13" i="1"/>
  <c r="C18" i="1"/>
  <c r="B18" i="1"/>
  <c r="G24" i="1"/>
  <c r="D24" i="1"/>
  <c r="H24" i="1"/>
  <c r="H18" i="1" l="1"/>
  <c r="H30" i="1"/>
  <c r="F21" i="1"/>
  <c r="G18" i="1"/>
  <c r="G23" i="1" l="1"/>
  <c r="G25" i="1"/>
  <c r="G26" i="1"/>
  <c r="G27" i="1"/>
  <c r="G20" i="1" l="1"/>
  <c r="H27" i="1"/>
  <c r="D26" i="1"/>
  <c r="D20" i="1"/>
  <c r="H23" i="1"/>
  <c r="G14" i="1"/>
  <c r="G13" i="1"/>
  <c r="G12" i="1"/>
  <c r="G9" i="1"/>
  <c r="E21" i="1"/>
  <c r="C21" i="1"/>
  <c r="B21" i="1"/>
  <c r="G19" i="1"/>
  <c r="D25" i="1"/>
  <c r="D27" i="1"/>
  <c r="D23" i="1"/>
  <c r="D19" i="1"/>
  <c r="D18" i="1"/>
  <c r="D13" i="1"/>
  <c r="D14" i="1"/>
  <c r="D11" i="1"/>
  <c r="D12" i="1"/>
  <c r="D30" i="1" l="1"/>
  <c r="B31" i="1"/>
  <c r="E31" i="1"/>
  <c r="C31" i="1"/>
  <c r="H8" i="1"/>
  <c r="G30" i="1"/>
  <c r="H21" i="1"/>
  <c r="G8" i="1"/>
  <c r="D8" i="1"/>
  <c r="D21" i="1" l="1"/>
  <c r="G21" i="1"/>
  <c r="F31" i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<sst xmlns="http://schemas.openxmlformats.org/spreadsheetml/2006/main" count="51" uniqueCount="48">
  <si>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</si>
  <si>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</si>
  <si>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</si>
  <si>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</si>
  <si>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</si>
  <si>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</si>
  <si>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</si>
  <si>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</si>
  <si>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</si>
  <si>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</si>
  <si>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</si>
  <si>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</si>
  <si>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</si>
  <si>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</si>
  <si>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</si>
  <si>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</si>
  <si>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</si>
  <si>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</si>
  <si>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</si>
  <si>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</si>
  <si>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</si>
  <si>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</si>
  <si>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</si>
  <si>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</si>
  <si>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</si>
  <si>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</si>
  <si>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</si>
  <si>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</si>
  <si>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</si>
  <si>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</si>
  <si>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</si>
  <si>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</si>
  <si>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</si>
  <si>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</si>
  <si>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</si>
  <si>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</si>
  <si>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</si>
  <si>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</si>
  <si>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</si>
  <si>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</si>
  <si>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</si>
  <si>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</si>
  <si>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на 1 октября 2023 года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</si>
  <si>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</si>
  <si>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 xml:space="preserve"> об исполнении бюджета Подлесновского муниципального образования за 9 месяцев  2024 года в сравнении с 9 месяцами 2023 года</t>
  </si>
  <si>
    <t>на 1 октября 2024 года</t>
  </si>
  <si>
    <t>Темп роста, в %  (2024 г./ 2023 г.)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</si>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</sst>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topLeftCell="A4" zoomScale="90" zoomScaleNormal="90" zoomScaleSheetLayoutView="87" workbookViewId="0">
      <selection activeCell="K23" sqref="K23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28" t="s">
        <v>39</v>
      </c>
      <c r="H1" s="28"/>
    </row>
    <row r="2" spans="1:8" ht="26.25" customHeight="1" x14ac:dyDescent="0.25">
      <c r="A2" s="29" t="s">
        <v>23</v>
      </c>
      <c r="B2" s="29"/>
      <c r="C2" s="29"/>
      <c r="D2" s="29"/>
      <c r="E2" s="29"/>
      <c r="F2" s="29"/>
      <c r="G2" s="29"/>
      <c r="H2" s="29"/>
    </row>
    <row r="3" spans="1:8" ht="27" customHeight="1" x14ac:dyDescent="0.25">
      <c r="A3" s="29" t="s">
        <v>44</v>
      </c>
      <c r="B3" s="29"/>
      <c r="C3" s="29"/>
      <c r="D3" s="29"/>
      <c r="E3" s="29"/>
      <c r="F3" s="29"/>
      <c r="G3" s="29"/>
      <c r="H3" s="29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8" t="s">
        <v>0</v>
      </c>
      <c r="B5" s="40" t="s">
        <v>42</v>
      </c>
      <c r="C5" s="41"/>
      <c r="D5" s="42"/>
      <c r="E5" s="43" t="s">
        <v>45</v>
      </c>
      <c r="F5" s="44"/>
      <c r="G5" s="45"/>
      <c r="H5" s="47" t="s">
        <v>46</v>
      </c>
    </row>
    <row r="6" spans="1:8" ht="59.25" customHeight="1" x14ac:dyDescent="0.25">
      <c r="A6" s="39"/>
      <c r="B6" s="13" t="s">
        <v>32</v>
      </c>
      <c r="C6" s="13" t="s">
        <v>33</v>
      </c>
      <c r="D6" s="13" t="s">
        <v>16</v>
      </c>
      <c r="E6" s="13" t="s">
        <v>34</v>
      </c>
      <c r="F6" s="13" t="s">
        <v>33</v>
      </c>
      <c r="G6" s="13" t="s">
        <v>16</v>
      </c>
      <c r="H6" s="48"/>
    </row>
    <row r="7" spans="1:8" x14ac:dyDescent="0.25">
      <c r="A7" s="31" t="s">
        <v>1</v>
      </c>
      <c r="B7" s="31"/>
      <c r="C7" s="31"/>
      <c r="D7" s="31"/>
      <c r="E7" s="31"/>
      <c r="F7" s="31"/>
      <c r="G7" s="31"/>
      <c r="H7" s="31"/>
    </row>
    <row r="8" spans="1:8" x14ac:dyDescent="0.25">
      <c r="A8" s="4" t="s">
        <v>2</v>
      </c>
      <c r="B8" s="5">
        <f>SUM(B9:B17)</f>
        <v>17675.800000000003</v>
      </c>
      <c r="C8" s="5">
        <f>SUM(C9:C17)</f>
        <v>8958.5</v>
      </c>
      <c r="D8" s="5">
        <f>C8/B8*100</f>
        <v>50.68228877900858</v>
      </c>
      <c r="E8" s="10">
        <f>SUM(E9:E17)</f>
        <v>17579.199999999997</v>
      </c>
      <c r="F8" s="10">
        <f>SUM(F9:F17)</f>
        <v>12162</v>
      </c>
      <c r="G8" s="10">
        <f t="shared" ref="G8:G17" si="0">F8/E8*100</f>
        <v>69.184035678529185</v>
      </c>
      <c r="H8" s="14">
        <f>SUM(F8/C8)*100</f>
        <v>135.75933471005192</v>
      </c>
    </row>
    <row r="9" spans="1:8" ht="30" x14ac:dyDescent="0.25">
      <c r="A9" s="20" t="s">
        <v>19</v>
      </c>
      <c r="B9" s="21">
        <v>5970.8</v>
      </c>
      <c r="C9" s="21">
        <v>3347.5</v>
      </c>
      <c r="D9" s="21">
        <f>C9/B9*100</f>
        <v>56.06451396797749</v>
      </c>
      <c r="E9" s="21">
        <v>5100</v>
      </c>
      <c r="F9" s="21">
        <v>3844.1</v>
      </c>
      <c r="G9" s="21">
        <f t="shared" si="0"/>
        <v>75.374509803921569</v>
      </c>
      <c r="H9" s="22">
        <f t="shared" ref="H9:H21" si="1">SUM(F9/C9)*100</f>
        <v>114.83495145631069</v>
      </c>
    </row>
    <row r="10" spans="1:8" ht="45" x14ac:dyDescent="0.25">
      <c r="A10" s="20" t="s">
        <v>40</v>
      </c>
      <c r="B10" s="21">
        <v>5658.1</v>
      </c>
      <c r="C10" s="21">
        <v>4764.7</v>
      </c>
      <c r="D10" s="21">
        <f t="shared" ref="D10:D18" si="2">C10/B10*100</f>
        <v>84.210247256146047</v>
      </c>
      <c r="E10" s="21">
        <v>5941.6</v>
      </c>
      <c r="F10" s="21">
        <v>4619.8</v>
      </c>
      <c r="G10" s="21">
        <f t="shared" si="0"/>
        <v>77.75346707957452</v>
      </c>
      <c r="H10" s="22">
        <f t="shared" si="1"/>
        <v>96.958885134426097</v>
      </c>
    </row>
    <row r="11" spans="1:8" x14ac:dyDescent="0.25">
      <c r="A11" s="20" t="s">
        <v>29</v>
      </c>
      <c r="B11" s="21">
        <v>314.2</v>
      </c>
      <c r="C11" s="21">
        <v>493.5</v>
      </c>
      <c r="D11" s="21">
        <f>C11/B11*100</f>
        <v>157.06556333545512</v>
      </c>
      <c r="E11" s="21">
        <v>500</v>
      </c>
      <c r="F11" s="21">
        <v>403.1</v>
      </c>
      <c r="G11" s="21">
        <f>F11/E11*100</f>
        <v>80.62</v>
      </c>
      <c r="H11" s="22">
        <f>SUM(F11/C11)*100</f>
        <v>81.681864235055741</v>
      </c>
    </row>
    <row r="12" spans="1:8" x14ac:dyDescent="0.25">
      <c r="A12" s="20" t="s">
        <v>27</v>
      </c>
      <c r="B12" s="21">
        <v>5280.7</v>
      </c>
      <c r="C12" s="21">
        <v>66.3</v>
      </c>
      <c r="D12" s="21">
        <f t="shared" si="2"/>
        <v>1.2555153672808528</v>
      </c>
      <c r="E12" s="21">
        <v>4869</v>
      </c>
      <c r="F12" s="21">
        <v>2593.5</v>
      </c>
      <c r="G12" s="21">
        <f t="shared" si="0"/>
        <v>53.265557609365374</v>
      </c>
      <c r="H12" s="22" t="s">
        <v>47</v>
      </c>
    </row>
    <row r="13" spans="1:8" x14ac:dyDescent="0.25">
      <c r="A13" s="20" t="s">
        <v>28</v>
      </c>
      <c r="B13" s="21">
        <v>20</v>
      </c>
      <c r="C13" s="21">
        <v>19</v>
      </c>
      <c r="D13" s="21">
        <f>C13/B13*100</f>
        <v>95</v>
      </c>
      <c r="E13" s="21">
        <v>20</v>
      </c>
      <c r="F13" s="21">
        <v>16.8</v>
      </c>
      <c r="G13" s="21">
        <f t="shared" si="0"/>
        <v>84.000000000000014</v>
      </c>
      <c r="H13" s="22">
        <f t="shared" si="1"/>
        <v>88.421052631578959</v>
      </c>
    </row>
    <row r="14" spans="1:8" ht="45" customHeight="1" x14ac:dyDescent="0.25">
      <c r="A14" s="20" t="s">
        <v>3</v>
      </c>
      <c r="B14" s="21">
        <f>32+300</f>
        <v>332</v>
      </c>
      <c r="C14" s="21">
        <f>66.4+201.1</f>
        <v>267.5</v>
      </c>
      <c r="D14" s="21">
        <f t="shared" si="2"/>
        <v>80.57228915662651</v>
      </c>
      <c r="E14" s="21">
        <v>440</v>
      </c>
      <c r="F14" s="21">
        <v>382.2</v>
      </c>
      <c r="G14" s="21">
        <f t="shared" si="0"/>
        <v>86.86363636363636</v>
      </c>
      <c r="H14" s="22">
        <f t="shared" si="1"/>
        <v>142.87850467289721</v>
      </c>
    </row>
    <row r="15" spans="1:8" ht="29.25" hidden="1" customHeight="1" x14ac:dyDescent="0.25">
      <c r="A15" s="20" t="s">
        <v>25</v>
      </c>
      <c r="B15" s="21"/>
      <c r="C15" s="21"/>
      <c r="D15" s="21"/>
      <c r="E15" s="21"/>
      <c r="F15" s="21"/>
      <c r="G15" s="21" t="e">
        <f t="shared" si="0"/>
        <v>#DIV/0!</v>
      </c>
      <c r="H15" s="22" t="e">
        <f t="shared" si="1"/>
        <v>#DIV/0!</v>
      </c>
    </row>
    <row r="16" spans="1:8" ht="30" customHeight="1" x14ac:dyDescent="0.25">
      <c r="A16" s="20" t="s">
        <v>4</v>
      </c>
      <c r="B16" s="21">
        <v>100</v>
      </c>
      <c r="C16" s="21"/>
      <c r="D16" s="21"/>
      <c r="E16" s="21">
        <v>406.1</v>
      </c>
      <c r="F16" s="21"/>
      <c r="G16" s="21"/>
      <c r="H16" s="22"/>
    </row>
    <row r="17" spans="1:8" x14ac:dyDescent="0.25">
      <c r="A17" s="20" t="s">
        <v>41</v>
      </c>
      <c r="B17" s="21"/>
      <c r="C17" s="21"/>
      <c r="D17" s="21"/>
      <c r="E17" s="21">
        <v>302.5</v>
      </c>
      <c r="F17" s="21">
        <v>302.5</v>
      </c>
      <c r="G17" s="21">
        <f t="shared" si="0"/>
        <v>100</v>
      </c>
      <c r="H17" s="22"/>
    </row>
    <row r="18" spans="1:8" x14ac:dyDescent="0.25">
      <c r="A18" s="23" t="s">
        <v>5</v>
      </c>
      <c r="B18" s="24">
        <f>B19</f>
        <v>39010.400000000001</v>
      </c>
      <c r="C18" s="24">
        <f>C19</f>
        <v>27090.9</v>
      </c>
      <c r="D18" s="24">
        <f t="shared" si="2"/>
        <v>69.445327399872852</v>
      </c>
      <c r="E18" s="24">
        <v>25599.5</v>
      </c>
      <c r="F18" s="24">
        <v>24907.599999999999</v>
      </c>
      <c r="G18" s="24">
        <f t="shared" ref="G18" si="3">F18/E18*100</f>
        <v>97.297212836188194</v>
      </c>
      <c r="H18" s="25">
        <f t="shared" si="1"/>
        <v>91.94083622175711</v>
      </c>
    </row>
    <row r="19" spans="1:8" ht="30" customHeight="1" x14ac:dyDescent="0.25">
      <c r="A19" s="20" t="s">
        <v>20</v>
      </c>
      <c r="B19" s="21">
        <v>39010.400000000001</v>
      </c>
      <c r="C19" s="21">
        <v>27090.9</v>
      </c>
      <c r="D19" s="21">
        <f>C19/B19*100</f>
        <v>69.445327399872852</v>
      </c>
      <c r="E19" s="21">
        <f>25599.5+1074.7</f>
        <v>26674.2</v>
      </c>
      <c r="F19" s="21">
        <f>24907.6+1074.7</f>
        <v>25982.3</v>
      </c>
      <c r="G19" s="21">
        <f t="shared" ref="G19:G21" si="4">F19/E19*100</f>
        <v>97.406107774553689</v>
      </c>
      <c r="H19" s="22">
        <f t="shared" si="1"/>
        <v>95.907850975788904</v>
      </c>
    </row>
    <row r="20" spans="1:8" ht="19.5" hidden="1" customHeight="1" x14ac:dyDescent="0.25">
      <c r="A20" s="20" t="s">
        <v>22</v>
      </c>
      <c r="B20" s="21"/>
      <c r="C20" s="21"/>
      <c r="D20" s="21" t="e">
        <f>C20/B20*100</f>
        <v>#DIV/0!</v>
      </c>
      <c r="E20" s="21"/>
      <c r="F20" s="21"/>
      <c r="G20" s="21" t="e">
        <f t="shared" si="4"/>
        <v>#DIV/0!</v>
      </c>
      <c r="H20" s="22" t="e">
        <f t="shared" si="1"/>
        <v>#DIV/0!</v>
      </c>
    </row>
    <row r="21" spans="1:8" x14ac:dyDescent="0.25">
      <c r="A21" s="23" t="s">
        <v>6</v>
      </c>
      <c r="B21" s="24">
        <f>B8+B18</f>
        <v>56686.200000000004</v>
      </c>
      <c r="C21" s="24">
        <f>C8+C18</f>
        <v>36049.4</v>
      </c>
      <c r="D21" s="24">
        <f>C21/B21*100</f>
        <v>63.594666779568918</v>
      </c>
      <c r="E21" s="24">
        <f>E8+E18</f>
        <v>43178.7</v>
      </c>
      <c r="F21" s="24">
        <f>F8+F18</f>
        <v>37069.599999999999</v>
      </c>
      <c r="G21" s="24">
        <f t="shared" si="4"/>
        <v>85.851588862100996</v>
      </c>
      <c r="H21" s="25">
        <f t="shared" si="1"/>
        <v>102.8300054924631</v>
      </c>
    </row>
    <row r="22" spans="1:8" x14ac:dyDescent="0.25">
      <c r="A22" s="32" t="s">
        <v>7</v>
      </c>
      <c r="B22" s="33"/>
      <c r="C22" s="33"/>
      <c r="D22" s="33"/>
      <c r="E22" s="33"/>
      <c r="F22" s="33"/>
      <c r="G22" s="33"/>
      <c r="H22" s="34"/>
    </row>
    <row r="23" spans="1:8" x14ac:dyDescent="0.25">
      <c r="A23" s="20" t="s">
        <v>8</v>
      </c>
      <c r="B23" s="21">
        <v>11410.4</v>
      </c>
      <c r="C23" s="21">
        <v>8151.1</v>
      </c>
      <c r="D23" s="21">
        <f t="shared" ref="D23:D28" si="5">C23/B23*100</f>
        <v>71.435707775362829</v>
      </c>
      <c r="E23" s="21">
        <v>10961.2</v>
      </c>
      <c r="F23" s="21">
        <v>7415.5</v>
      </c>
      <c r="G23" s="21">
        <f>F23/E23*100</f>
        <v>67.652264350618537</v>
      </c>
      <c r="H23" s="22">
        <f t="shared" ref="H23:H30" si="6">SUM(F23/C23)*100</f>
        <v>90.975451166100271</v>
      </c>
    </row>
    <row r="24" spans="1:8" x14ac:dyDescent="0.25">
      <c r="A24" s="20" t="s">
        <v>31</v>
      </c>
      <c r="B24" s="21">
        <v>576.6</v>
      </c>
      <c r="C24" s="26">
        <v>383.6</v>
      </c>
      <c r="D24" s="21">
        <f t="shared" si="5"/>
        <v>66.527922303156444</v>
      </c>
      <c r="E24" s="21">
        <v>694.9</v>
      </c>
      <c r="F24" s="26">
        <v>431.7</v>
      </c>
      <c r="G24" s="21">
        <f>F24/E24*100</f>
        <v>62.124046625413733</v>
      </c>
      <c r="H24" s="22">
        <f t="shared" si="6"/>
        <v>112.53910323253389</v>
      </c>
    </row>
    <row r="25" spans="1:8" x14ac:dyDescent="0.25">
      <c r="A25" s="20" t="s">
        <v>9</v>
      </c>
      <c r="B25" s="21">
        <v>29021.599999999999</v>
      </c>
      <c r="C25" s="21">
        <v>24293.9</v>
      </c>
      <c r="D25" s="21">
        <f t="shared" si="5"/>
        <v>83.709719657083014</v>
      </c>
      <c r="E25" s="21">
        <v>29488.9</v>
      </c>
      <c r="F25" s="21">
        <v>27012.799999999999</v>
      </c>
      <c r="G25" s="21">
        <f t="shared" ref="G25:G27" si="7">F25/E25*100</f>
        <v>91.603281234634039</v>
      </c>
      <c r="H25" s="22">
        <f t="shared" si="6"/>
        <v>111.1916983275637</v>
      </c>
    </row>
    <row r="26" spans="1:8" x14ac:dyDescent="0.25">
      <c r="A26" s="6" t="s">
        <v>10</v>
      </c>
      <c r="B26" s="3">
        <v>18086.8</v>
      </c>
      <c r="C26" s="3">
        <v>3309.6</v>
      </c>
      <c r="D26" s="3">
        <f t="shared" si="5"/>
        <v>18.298427582546388</v>
      </c>
      <c r="E26" s="3">
        <v>4191.2</v>
      </c>
      <c r="F26" s="3">
        <v>2631.1</v>
      </c>
      <c r="G26" s="11">
        <f t="shared" si="7"/>
        <v>62.776770376025958</v>
      </c>
      <c r="H26" s="15">
        <f t="shared" si="6"/>
        <v>79.499033115784385</v>
      </c>
    </row>
    <row r="27" spans="1:8" x14ac:dyDescent="0.25">
      <c r="A27" s="6" t="s">
        <v>11</v>
      </c>
      <c r="B27" s="3">
        <v>42</v>
      </c>
      <c r="C27" s="3">
        <v>31.5</v>
      </c>
      <c r="D27" s="3">
        <f t="shared" si="5"/>
        <v>75</v>
      </c>
      <c r="E27" s="3">
        <v>42</v>
      </c>
      <c r="F27" s="3">
        <v>31.5</v>
      </c>
      <c r="G27" s="11">
        <f t="shared" si="7"/>
        <v>75</v>
      </c>
      <c r="H27" s="15">
        <f t="shared" si="6"/>
        <v>100</v>
      </c>
    </row>
    <row r="28" spans="1:8" x14ac:dyDescent="0.25">
      <c r="A28" s="6" t="s">
        <v>12</v>
      </c>
      <c r="B28" s="3">
        <v>1642.4</v>
      </c>
      <c r="C28" s="3">
        <v>1642.4</v>
      </c>
      <c r="D28" s="3">
        <f t="shared" si="5"/>
        <v>100</v>
      </c>
      <c r="E28" s="3"/>
      <c r="F28" s="3"/>
      <c r="G28" s="11"/>
      <c r="H28" s="15"/>
    </row>
    <row r="29" spans="1:8" ht="30" x14ac:dyDescent="0.25">
      <c r="A29" s="6" t="s">
        <v>13</v>
      </c>
      <c r="B29" s="3">
        <v>1.5</v>
      </c>
      <c r="C29" s="3"/>
      <c r="D29" s="3"/>
      <c r="E29" s="3">
        <v>1.8</v>
      </c>
      <c r="F29" s="3"/>
      <c r="G29" s="11"/>
      <c r="H29" s="15"/>
    </row>
    <row r="30" spans="1:8" x14ac:dyDescent="0.25">
      <c r="A30" s="4" t="s">
        <v>6</v>
      </c>
      <c r="B30" s="5">
        <f>B23+B24+B25+B26+B27+B29+B28</f>
        <v>60781.299999999996</v>
      </c>
      <c r="C30" s="5">
        <f>C23+C24+C25+C26+C27+C29+C28</f>
        <v>37812.100000000006</v>
      </c>
      <c r="D30" s="5">
        <f>C30/B30*100</f>
        <v>62.210087642087295</v>
      </c>
      <c r="E30" s="5">
        <f>E23+E24+E25+E26+E27+E29+E28</f>
        <v>45380</v>
      </c>
      <c r="F30" s="5">
        <f>F23+F24+F25+F26+F27+F29+F28</f>
        <v>37522.6</v>
      </c>
      <c r="G30" s="10">
        <f>F30/E30*100</f>
        <v>82.68532393124724</v>
      </c>
      <c r="H30" s="14">
        <f t="shared" si="6"/>
        <v>99.234372066084646</v>
      </c>
    </row>
    <row r="31" spans="1:8" ht="30" x14ac:dyDescent="0.25">
      <c r="A31" s="6" t="s">
        <v>18</v>
      </c>
      <c r="B31" s="3">
        <f>B21-B30</f>
        <v>-4095.0999999999913</v>
      </c>
      <c r="C31" s="3">
        <f>C21-C30</f>
        <v>-1762.7000000000044</v>
      </c>
      <c r="D31" s="3"/>
      <c r="E31" s="11">
        <f>E21-E30</f>
        <v>-2201.3000000000029</v>
      </c>
      <c r="F31" s="11">
        <f>F21-F30</f>
        <v>-453</v>
      </c>
      <c r="G31" s="10"/>
      <c r="H31" s="15"/>
    </row>
    <row r="32" spans="1:8" x14ac:dyDescent="0.25">
      <c r="A32" s="35" t="s">
        <v>14</v>
      </c>
      <c r="B32" s="36"/>
      <c r="C32" s="36"/>
      <c r="D32" s="36"/>
      <c r="E32" s="36"/>
      <c r="F32" s="36"/>
      <c r="G32" s="36"/>
      <c r="H32" s="37"/>
    </row>
    <row r="33" spans="1:8" ht="29.25" customHeight="1" x14ac:dyDescent="0.25">
      <c r="A33" s="6" t="s">
        <v>26</v>
      </c>
      <c r="B33" s="3">
        <v>0</v>
      </c>
      <c r="C33" s="3">
        <v>0</v>
      </c>
      <c r="D33" s="3"/>
      <c r="E33" s="3">
        <v>0</v>
      </c>
      <c r="F33" s="3">
        <v>0</v>
      </c>
      <c r="G33" s="11"/>
      <c r="H33" s="9"/>
    </row>
    <row r="34" spans="1:8" ht="60" x14ac:dyDescent="0.25">
      <c r="A34" s="12" t="s">
        <v>43</v>
      </c>
      <c r="B34" s="3">
        <v>3750</v>
      </c>
      <c r="C34" s="3">
        <v>415</v>
      </c>
      <c r="D34" s="3"/>
      <c r="E34" s="3">
        <v>0</v>
      </c>
      <c r="F34" s="3">
        <v>0</v>
      </c>
      <c r="G34" s="11"/>
      <c r="H34" s="9"/>
    </row>
    <row r="35" spans="1:8" ht="75.75" customHeight="1" x14ac:dyDescent="0.25">
      <c r="A35" s="12" t="s">
        <v>30</v>
      </c>
      <c r="B35" s="3">
        <v>-2000</v>
      </c>
      <c r="C35" s="3">
        <v>0</v>
      </c>
      <c r="D35" s="3"/>
      <c r="E35" s="3">
        <v>0</v>
      </c>
      <c r="F35" s="3">
        <v>0</v>
      </c>
      <c r="G35" s="11"/>
      <c r="H35" s="9"/>
    </row>
    <row r="36" spans="1:8" ht="33" customHeight="1" x14ac:dyDescent="0.25">
      <c r="A36" s="6" t="s">
        <v>15</v>
      </c>
      <c r="B36" s="3">
        <v>2345.1</v>
      </c>
      <c r="C36" s="3">
        <v>1347.7</v>
      </c>
      <c r="D36" s="3"/>
      <c r="E36" s="3">
        <f>E30-E21</f>
        <v>2201.3000000000029</v>
      </c>
      <c r="F36" s="3">
        <f>F30-F21</f>
        <v>453</v>
      </c>
      <c r="G36" s="11"/>
      <c r="H36" s="9"/>
    </row>
    <row r="37" spans="1:8" ht="28.5" x14ac:dyDescent="0.25">
      <c r="A37" s="4" t="s">
        <v>35</v>
      </c>
      <c r="B37" s="10">
        <f>SUM(B33:B36)</f>
        <v>4095.1</v>
      </c>
      <c r="C37" s="10">
        <f>SUM(C33:C36)</f>
        <v>1762.7</v>
      </c>
      <c r="D37" s="5"/>
      <c r="E37" s="10">
        <f>E34+E35+E36</f>
        <v>2201.3000000000029</v>
      </c>
      <c r="F37" s="10">
        <f>F34+F36</f>
        <v>453</v>
      </c>
      <c r="G37" s="10"/>
      <c r="H37" s="9"/>
    </row>
    <row r="38" spans="1:8" x14ac:dyDescent="0.25">
      <c r="A38" s="7"/>
      <c r="B38" s="8"/>
      <c r="C38" s="8"/>
      <c r="D38" s="8"/>
      <c r="E38" s="8"/>
      <c r="F38" s="8"/>
      <c r="G38" s="8"/>
    </row>
    <row r="39" spans="1:8" ht="15.75" x14ac:dyDescent="0.25">
      <c r="A39" s="16" t="s">
        <v>36</v>
      </c>
      <c r="B39" s="17"/>
      <c r="C39" s="17"/>
      <c r="D39" s="17"/>
      <c r="E39" s="17"/>
      <c r="F39" s="17"/>
      <c r="G39" s="17"/>
      <c r="H39" s="18"/>
    </row>
    <row r="40" spans="1:8" ht="15.75" x14ac:dyDescent="0.25">
      <c r="A40" s="46" t="s">
        <v>38</v>
      </c>
      <c r="B40" s="46"/>
      <c r="C40" s="30"/>
      <c r="D40" s="30"/>
      <c r="E40" s="18" t="s">
        <v>24</v>
      </c>
      <c r="F40" s="30"/>
      <c r="G40" s="30"/>
      <c r="H40" s="30"/>
    </row>
    <row r="41" spans="1:8" ht="15.75" x14ac:dyDescent="0.25">
      <c r="A41" s="18" t="s">
        <v>37</v>
      </c>
      <c r="B41" s="18"/>
      <c r="C41" s="18"/>
      <c r="D41" s="18"/>
      <c r="E41" s="18"/>
      <c r="F41" s="27" t="s">
        <v>21</v>
      </c>
      <c r="G41" s="27"/>
      <c r="H41" s="27"/>
    </row>
    <row r="42" spans="1:8" ht="15.75" x14ac:dyDescent="0.25">
      <c r="A42" s="19"/>
      <c r="B42" s="19"/>
      <c r="C42" s="19"/>
      <c r="D42" s="19"/>
      <c r="E42" s="19"/>
      <c r="F42" s="19"/>
      <c r="G42" s="19"/>
      <c r="H42" s="19"/>
    </row>
  </sheetData>
  <mergeCells count="14">
    <mergeCell ref="F41:H41"/>
    <mergeCell ref="G1:H1"/>
    <mergeCell ref="A2:H2"/>
    <mergeCell ref="C40:D40"/>
    <mergeCell ref="F40:H40"/>
    <mergeCell ref="A7:H7"/>
    <mergeCell ref="A22:H22"/>
    <mergeCell ref="A32:H32"/>
    <mergeCell ref="A3:H3"/>
    <mergeCell ref="A5:A6"/>
    <mergeCell ref="B5:D5"/>
    <mergeCell ref="E5:G5"/>
    <mergeCell ref="A40:B40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Лазарева</cp:lastModifiedBy>
  <cp:lastPrinted>2022-10-18T11:10:43Z</cp:lastPrinted>
  <dcterms:created xsi:type="dcterms:W3CDTF">2016-03-17T11:05:02Z</dcterms:created>
  <dcterms:modified xsi:type="dcterms:W3CDTF">2024-10-15T13:42:41Z</dcterms:modified>
</cp:coreProperties>
</file>