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Лист1!$A$1:$H$41</definedName>
  </definedNames>
  <calcPr calcId="124519"/>
</workbook>
</file>

<file path=xl/calcChain.xml><?xml version="1.0" encoding="utf-8"?>
<calcChain xmlns="http://schemas.openxmlformats.org/spreadsheetml/2006/main">
  <c r="G11" i="1"/>
  <c r="H11"/>
  <c r="D9"/>
  <c r="D10"/>
  <c r="G28"/>
  <c r="D17"/>
  <c r="H25"/>
  <c r="F37" l="1"/>
  <c r="E37"/>
  <c r="F33" l="1"/>
  <c r="E30" l="1"/>
  <c r="E33" l="1"/>
  <c r="E8"/>
  <c r="F14"/>
  <c r="E14"/>
  <c r="H19" l="1"/>
  <c r="H20"/>
  <c r="H10"/>
  <c r="H12" l="1"/>
  <c r="C8" l="1"/>
  <c r="B8" l="1"/>
  <c r="G10"/>
  <c r="H26"/>
  <c r="F8"/>
  <c r="C37"/>
  <c r="B37"/>
  <c r="F30"/>
  <c r="C30"/>
  <c r="B30"/>
  <c r="H14"/>
  <c r="H9"/>
  <c r="H13"/>
  <c r="F18"/>
  <c r="C18"/>
  <c r="B18"/>
  <c r="E18"/>
  <c r="G24"/>
  <c r="D24"/>
  <c r="H24"/>
  <c r="H18" l="1"/>
  <c r="H30"/>
  <c r="F21"/>
  <c r="G18"/>
  <c r="G23" l="1"/>
  <c r="G25"/>
  <c r="G26"/>
  <c r="G27"/>
  <c r="G20" l="1"/>
  <c r="H27"/>
  <c r="D26"/>
  <c r="D20"/>
  <c r="H23"/>
  <c r="G14"/>
  <c r="G13"/>
  <c r="G12"/>
  <c r="G9"/>
  <c r="E21"/>
  <c r="C21"/>
  <c r="B21"/>
  <c r="G19"/>
  <c r="D25"/>
  <c r="D27"/>
  <c r="D23"/>
  <c r="D19"/>
  <c r="D18"/>
  <c r="D13"/>
  <c r="D14"/>
  <c r="D11"/>
  <c r="D12"/>
  <c r="D30" l="1"/>
  <c r="B31"/>
  <c r="E31"/>
  <c r="C31"/>
  <c r="H8"/>
  <c r="G30"/>
  <c r="H21"/>
  <c r="G8"/>
  <c r="D8"/>
  <c r="D21" l="1"/>
  <c r="G21"/>
  <c r="F31"/>
</calcChain>
</file>

<file path=xl/sharedStrings.xml><?xml version="1.0" encoding="utf-8"?>
<sst xmlns="http://schemas.openxmlformats.org/spreadsheetml/2006/main" count="50" uniqueCount="47">
  <si>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</si>
  <si>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</si>
  <si>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</si>
  <si>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</si>
  <si>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</si>
  <si>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</si>
  <si>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</si>
  <si>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</si>
  <si>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</si>
  <si>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</si>
  <si>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</si>
  <si>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</si>
  <si>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</si>
  <si>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</si>
  <si>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</si>
  <si>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</si>
  <si>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</si>
  <si>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</si>
  <si>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</si>
  <si>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</si>
  <si>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</si>
  <si>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</si>
  <si>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</si>
  <si>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</si>
  <si>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</si>
  <si>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</si>
  <si>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</si>
  <si>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</si>
  <si>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</si>
  <si>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</si>
  <si>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</si>
  <si>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</si>
  <si>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</si>
  <si>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</si>
  <si>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</si>
  <si>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</si>
  <si>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</si>
  <si>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</si>
  <si>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</si>
  <si>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</si>
  <si>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</si>
  <si>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</si>
  <si>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на 1 октября 2022 года</t>
  </si>
  <si>
    <t xml:space="preserve"> об исполнении бюджета Подлесновского муниципального образования за 9 месяцев  2023 года в сравнении с 9 месяцами 2022 года</t>
  </si>
  <si>
    <t>на 1 октября 2023 года</t>
  </si>
  <si>
    <t>Темп роста, в %  (2023 г./ 2022 г.)</t>
  </si>
  <si>
    <t>Привлечение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</si>
</sst>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/>
    </xf>
    <xf numFmtId="0" fontId="13" fillId="0" borderId="0" xfId="0" applyFont="1"/>
    <xf numFmtId="0" fontId="11" fillId="0" borderId="0" xfId="0" applyFont="1" applyBorder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1" fillId="0" borderId="0" xfId="0" applyFont="1" applyFill="1" applyBorder="1" applyAlignment="1">
      <alignment horizontal="left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42"/>
  <sheetViews>
    <sheetView tabSelected="1" zoomScale="90" zoomScaleNormal="90" zoomScaleSheetLayoutView="87" workbookViewId="0">
      <selection activeCell="K11" sqref="K11"/>
    </sheetView>
  </sheetViews>
  <sheetFormatPr defaultRowHeight="1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>
      <c r="G1" s="21" t="s">
        <v>39</v>
      </c>
      <c r="H1" s="21"/>
    </row>
    <row r="2" spans="1:8" ht="26.25" customHeight="1">
      <c r="A2" s="22" t="s">
        <v>23</v>
      </c>
      <c r="B2" s="22"/>
      <c r="C2" s="22"/>
      <c r="D2" s="22"/>
      <c r="E2" s="22"/>
      <c r="F2" s="22"/>
      <c r="G2" s="22"/>
      <c r="H2" s="22"/>
    </row>
    <row r="3" spans="1:8" ht="27" customHeight="1">
      <c r="A3" s="22" t="s">
        <v>43</v>
      </c>
      <c r="B3" s="22"/>
      <c r="C3" s="22"/>
      <c r="D3" s="22"/>
      <c r="E3" s="22"/>
      <c r="F3" s="22"/>
      <c r="G3" s="22"/>
      <c r="H3" s="22"/>
    </row>
    <row r="4" spans="1:8" ht="17.25" customHeight="1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>
      <c r="A5" s="31" t="s">
        <v>0</v>
      </c>
      <c r="B5" s="33" t="s">
        <v>42</v>
      </c>
      <c r="C5" s="34"/>
      <c r="D5" s="35"/>
      <c r="E5" s="36" t="s">
        <v>44</v>
      </c>
      <c r="F5" s="37"/>
      <c r="G5" s="38"/>
      <c r="H5" s="40" t="s">
        <v>45</v>
      </c>
    </row>
    <row r="6" spans="1:8" ht="59.25" customHeight="1">
      <c r="A6" s="32"/>
      <c r="B6" s="13" t="s">
        <v>32</v>
      </c>
      <c r="C6" s="13" t="s">
        <v>33</v>
      </c>
      <c r="D6" s="13" t="s">
        <v>16</v>
      </c>
      <c r="E6" s="13" t="s">
        <v>34</v>
      </c>
      <c r="F6" s="13" t="s">
        <v>33</v>
      </c>
      <c r="G6" s="13" t="s">
        <v>16</v>
      </c>
      <c r="H6" s="41"/>
    </row>
    <row r="7" spans="1:8">
      <c r="A7" s="24" t="s">
        <v>1</v>
      </c>
      <c r="B7" s="24"/>
      <c r="C7" s="24"/>
      <c r="D7" s="24"/>
      <c r="E7" s="24"/>
      <c r="F7" s="24"/>
      <c r="G7" s="24"/>
      <c r="H7" s="24"/>
    </row>
    <row r="8" spans="1:8">
      <c r="A8" s="4" t="s">
        <v>2</v>
      </c>
      <c r="B8" s="5">
        <f>SUM(B9:B17)</f>
        <v>16680.5</v>
      </c>
      <c r="C8" s="5">
        <f>SUM(C9:C17)</f>
        <v>10036.499999999998</v>
      </c>
      <c r="D8" s="5">
        <f>C8/B8*100</f>
        <v>60.169059680465196</v>
      </c>
      <c r="E8" s="10">
        <f>SUM(E9:E17)</f>
        <v>17675.800000000003</v>
      </c>
      <c r="F8" s="10">
        <f>SUM(F9:F17)</f>
        <v>8958.5</v>
      </c>
      <c r="G8" s="10">
        <f t="shared" ref="G8:G14" si="0">F8/E8*100</f>
        <v>50.68228877900858</v>
      </c>
      <c r="H8" s="14">
        <f>SUM(F8/C8)*100</f>
        <v>89.259203905744059</v>
      </c>
    </row>
    <row r="9" spans="1:8" ht="30">
      <c r="A9" s="42" t="s">
        <v>19</v>
      </c>
      <c r="B9" s="43">
        <v>5200</v>
      </c>
      <c r="C9" s="43">
        <v>2800.1</v>
      </c>
      <c r="D9" s="43">
        <f>C9/B9*100</f>
        <v>53.848076923076924</v>
      </c>
      <c r="E9" s="43">
        <v>5970.8</v>
      </c>
      <c r="F9" s="43">
        <v>3347.5</v>
      </c>
      <c r="G9" s="43">
        <f t="shared" si="0"/>
        <v>56.06451396797749</v>
      </c>
      <c r="H9" s="44">
        <f t="shared" ref="H9:H21" si="1">SUM(F9/C9)*100</f>
        <v>119.54930181064962</v>
      </c>
    </row>
    <row r="10" spans="1:8" ht="45">
      <c r="A10" s="42" t="s">
        <v>40</v>
      </c>
      <c r="B10" s="43">
        <v>5445</v>
      </c>
      <c r="C10" s="43">
        <v>4684.2</v>
      </c>
      <c r="D10" s="43">
        <f t="shared" ref="D10:D18" si="2">C10/B10*100</f>
        <v>86.027548209366387</v>
      </c>
      <c r="E10" s="43">
        <v>5658.1</v>
      </c>
      <c r="F10" s="43">
        <v>4764.7</v>
      </c>
      <c r="G10" s="43">
        <f t="shared" si="0"/>
        <v>84.210247256146047</v>
      </c>
      <c r="H10" s="44">
        <f t="shared" si="1"/>
        <v>101.7185431877375</v>
      </c>
    </row>
    <row r="11" spans="1:8">
      <c r="A11" s="42" t="s">
        <v>29</v>
      </c>
      <c r="B11" s="43">
        <v>627.29999999999995</v>
      </c>
      <c r="C11" s="43">
        <v>314.2</v>
      </c>
      <c r="D11" s="43">
        <f>C11/B11*100</f>
        <v>50.087677347361712</v>
      </c>
      <c r="E11" s="43">
        <v>314.2</v>
      </c>
      <c r="F11" s="43">
        <v>493.5</v>
      </c>
      <c r="G11" s="43">
        <f>F11/E11*100</f>
        <v>157.06556333545512</v>
      </c>
      <c r="H11" s="44">
        <f>SUM(F11/C11)*100</f>
        <v>157.06556333545512</v>
      </c>
    </row>
    <row r="12" spans="1:8">
      <c r="A12" s="42" t="s">
        <v>27</v>
      </c>
      <c r="B12" s="43">
        <v>4573.2</v>
      </c>
      <c r="C12" s="43">
        <v>1864.6</v>
      </c>
      <c r="D12" s="43">
        <f t="shared" si="2"/>
        <v>40.772325723782032</v>
      </c>
      <c r="E12" s="43">
        <v>5280.7</v>
      </c>
      <c r="F12" s="43">
        <v>66.3</v>
      </c>
      <c r="G12" s="43">
        <f t="shared" si="0"/>
        <v>1.2555153672808528</v>
      </c>
      <c r="H12" s="44">
        <f t="shared" si="1"/>
        <v>3.5557224069505526</v>
      </c>
    </row>
    <row r="13" spans="1:8">
      <c r="A13" s="42" t="s">
        <v>28</v>
      </c>
      <c r="B13" s="43">
        <v>20</v>
      </c>
      <c r="C13" s="43">
        <v>15.1</v>
      </c>
      <c r="D13" s="43">
        <f>C13/B13*100</f>
        <v>75.5</v>
      </c>
      <c r="E13" s="43">
        <v>20</v>
      </c>
      <c r="F13" s="43">
        <v>19</v>
      </c>
      <c r="G13" s="43">
        <f t="shared" si="0"/>
        <v>95</v>
      </c>
      <c r="H13" s="44">
        <f t="shared" si="1"/>
        <v>125.82781456953643</v>
      </c>
    </row>
    <row r="14" spans="1:8" ht="45" customHeight="1">
      <c r="A14" s="42" t="s">
        <v>3</v>
      </c>
      <c r="B14" s="43">
        <v>355</v>
      </c>
      <c r="C14" s="43">
        <v>268.3</v>
      </c>
      <c r="D14" s="43">
        <f t="shared" si="2"/>
        <v>75.577464788732399</v>
      </c>
      <c r="E14" s="43">
        <f>32+300</f>
        <v>332</v>
      </c>
      <c r="F14" s="43">
        <f>66.4+201.1</f>
        <v>267.5</v>
      </c>
      <c r="G14" s="43">
        <f t="shared" si="0"/>
        <v>80.57228915662651</v>
      </c>
      <c r="H14" s="44">
        <f t="shared" si="1"/>
        <v>99.701826313827809</v>
      </c>
    </row>
    <row r="15" spans="1:8" ht="29.25" hidden="1" customHeight="1">
      <c r="A15" s="42" t="s">
        <v>25</v>
      </c>
      <c r="B15" s="43"/>
      <c r="C15" s="43"/>
      <c r="D15" s="43"/>
      <c r="E15" s="43"/>
      <c r="F15" s="43"/>
      <c r="G15" s="43"/>
      <c r="H15" s="44"/>
    </row>
    <row r="16" spans="1:8" ht="30" customHeight="1">
      <c r="A16" s="42" t="s">
        <v>4</v>
      </c>
      <c r="B16" s="43">
        <v>370</v>
      </c>
      <c r="C16" s="43"/>
      <c r="D16" s="43"/>
      <c r="E16" s="43">
        <v>100</v>
      </c>
      <c r="F16" s="43"/>
      <c r="G16" s="43"/>
      <c r="H16" s="44"/>
    </row>
    <row r="17" spans="1:8">
      <c r="A17" s="42" t="s">
        <v>41</v>
      </c>
      <c r="B17" s="43">
        <v>90</v>
      </c>
      <c r="C17" s="43">
        <v>90</v>
      </c>
      <c r="D17" s="43">
        <f t="shared" si="2"/>
        <v>100</v>
      </c>
      <c r="E17" s="43"/>
      <c r="F17" s="43"/>
      <c r="G17" s="43"/>
      <c r="H17" s="44"/>
    </row>
    <row r="18" spans="1:8">
      <c r="A18" s="45" t="s">
        <v>5</v>
      </c>
      <c r="B18" s="46">
        <f>B19</f>
        <v>28287.200000000001</v>
      </c>
      <c r="C18" s="46">
        <f>C19</f>
        <v>27236.5</v>
      </c>
      <c r="D18" s="46">
        <f t="shared" si="2"/>
        <v>96.285599140247186</v>
      </c>
      <c r="E18" s="46">
        <f>E19</f>
        <v>39010.400000000001</v>
      </c>
      <c r="F18" s="46">
        <f>F19</f>
        <v>27090.9</v>
      </c>
      <c r="G18" s="46">
        <f t="shared" ref="G18" si="3">F18/E18*100</f>
        <v>69.445327399872852</v>
      </c>
      <c r="H18" s="47">
        <f t="shared" si="1"/>
        <v>99.465423237200085</v>
      </c>
    </row>
    <row r="19" spans="1:8" ht="30" customHeight="1">
      <c r="A19" s="42" t="s">
        <v>20</v>
      </c>
      <c r="B19" s="43">
        <v>28287.200000000001</v>
      </c>
      <c r="C19" s="43">
        <v>27236.5</v>
      </c>
      <c r="D19" s="43">
        <f>C19/B19*100</f>
        <v>96.285599140247186</v>
      </c>
      <c r="E19" s="43">
        <v>39010.400000000001</v>
      </c>
      <c r="F19" s="43">
        <v>27090.9</v>
      </c>
      <c r="G19" s="43">
        <f t="shared" ref="G19:G21" si="4">F19/E19*100</f>
        <v>69.445327399872852</v>
      </c>
      <c r="H19" s="44">
        <f t="shared" si="1"/>
        <v>99.465423237200085</v>
      </c>
    </row>
    <row r="20" spans="1:8" ht="19.5" hidden="1" customHeight="1">
      <c r="A20" s="42" t="s">
        <v>22</v>
      </c>
      <c r="B20" s="43"/>
      <c r="C20" s="43"/>
      <c r="D20" s="43" t="e">
        <f>C20/B20*100</f>
        <v>#DIV/0!</v>
      </c>
      <c r="E20" s="43"/>
      <c r="F20" s="43"/>
      <c r="G20" s="43" t="e">
        <f t="shared" si="4"/>
        <v>#DIV/0!</v>
      </c>
      <c r="H20" s="44" t="e">
        <f t="shared" si="1"/>
        <v>#DIV/0!</v>
      </c>
    </row>
    <row r="21" spans="1:8">
      <c r="A21" s="45" t="s">
        <v>6</v>
      </c>
      <c r="B21" s="46">
        <f>B8+B18</f>
        <v>44967.7</v>
      </c>
      <c r="C21" s="46">
        <f>C8+C18</f>
        <v>37273</v>
      </c>
      <c r="D21" s="46">
        <f>C21/B21*100</f>
        <v>82.888384329196299</v>
      </c>
      <c r="E21" s="46">
        <f>E8+E18</f>
        <v>56686.200000000004</v>
      </c>
      <c r="F21" s="46">
        <f>F8+F18</f>
        <v>36049.4</v>
      </c>
      <c r="G21" s="46">
        <f t="shared" si="4"/>
        <v>63.594666779568918</v>
      </c>
      <c r="H21" s="47">
        <f t="shared" si="1"/>
        <v>96.717194752233524</v>
      </c>
    </row>
    <row r="22" spans="1:8">
      <c r="A22" s="25" t="s">
        <v>7</v>
      </c>
      <c r="B22" s="26"/>
      <c r="C22" s="26"/>
      <c r="D22" s="26"/>
      <c r="E22" s="26"/>
      <c r="F22" s="26"/>
      <c r="G22" s="26"/>
      <c r="H22" s="27"/>
    </row>
    <row r="23" spans="1:8">
      <c r="A23" s="42" t="s">
        <v>8</v>
      </c>
      <c r="B23" s="43">
        <v>9564.7000000000007</v>
      </c>
      <c r="C23" s="43">
        <v>5181.3</v>
      </c>
      <c r="D23" s="43">
        <f t="shared" ref="D23:D27" si="5">C23/B23*100</f>
        <v>54.171066525871169</v>
      </c>
      <c r="E23" s="43">
        <v>11410.4</v>
      </c>
      <c r="F23" s="43">
        <v>8151.1</v>
      </c>
      <c r="G23" s="43">
        <f>F23/E23*100</f>
        <v>71.435707775362829</v>
      </c>
      <c r="H23" s="44">
        <f t="shared" ref="H23:H30" si="6">SUM(F23/C23)*100</f>
        <v>157.31766159072046</v>
      </c>
    </row>
    <row r="24" spans="1:8">
      <c r="A24" s="42" t="s">
        <v>31</v>
      </c>
      <c r="B24" s="43">
        <v>527.5</v>
      </c>
      <c r="C24" s="48">
        <v>329.1</v>
      </c>
      <c r="D24" s="43">
        <f t="shared" si="5"/>
        <v>62.388625592417071</v>
      </c>
      <c r="E24" s="43">
        <v>576.6</v>
      </c>
      <c r="F24" s="48">
        <v>383.6</v>
      </c>
      <c r="G24" s="43">
        <f>F24/E24*100</f>
        <v>66.527922303156444</v>
      </c>
      <c r="H24" s="44">
        <f t="shared" si="6"/>
        <v>116.5603160133698</v>
      </c>
    </row>
    <row r="25" spans="1:8">
      <c r="A25" s="42" t="s">
        <v>9</v>
      </c>
      <c r="B25" s="43">
        <v>31545.599999999999</v>
      </c>
      <c r="C25" s="43">
        <v>30561.4</v>
      </c>
      <c r="D25" s="43">
        <f t="shared" si="5"/>
        <v>96.880072022722672</v>
      </c>
      <c r="E25" s="43">
        <v>29021.599999999999</v>
      </c>
      <c r="F25" s="43">
        <v>24293.9</v>
      </c>
      <c r="G25" s="43">
        <f t="shared" ref="G25:G28" si="7">F25/E25*100</f>
        <v>83.709719657083014</v>
      </c>
      <c r="H25" s="44">
        <f t="shared" si="6"/>
        <v>79.492104419300176</v>
      </c>
    </row>
    <row r="26" spans="1:8">
      <c r="A26" s="6" t="s">
        <v>10</v>
      </c>
      <c r="B26" s="3">
        <v>4263.1000000000004</v>
      </c>
      <c r="C26" s="3">
        <v>1959.6</v>
      </c>
      <c r="D26" s="3">
        <f t="shared" si="5"/>
        <v>45.966550163026895</v>
      </c>
      <c r="E26" s="3">
        <v>18086.8</v>
      </c>
      <c r="F26" s="3">
        <v>3309.6</v>
      </c>
      <c r="G26" s="11">
        <f t="shared" si="7"/>
        <v>18.298427582546388</v>
      </c>
      <c r="H26" s="15">
        <f t="shared" si="6"/>
        <v>168.89161053276177</v>
      </c>
    </row>
    <row r="27" spans="1:8">
      <c r="A27" s="6" t="s">
        <v>11</v>
      </c>
      <c r="B27" s="3">
        <v>43.6</v>
      </c>
      <c r="C27" s="3">
        <v>27.9</v>
      </c>
      <c r="D27" s="3">
        <f t="shared" si="5"/>
        <v>63.990825688073393</v>
      </c>
      <c r="E27" s="3">
        <v>42</v>
      </c>
      <c r="F27" s="3">
        <v>31.5</v>
      </c>
      <c r="G27" s="11">
        <f t="shared" si="7"/>
        <v>75</v>
      </c>
      <c r="H27" s="15">
        <f t="shared" si="6"/>
        <v>112.90322580645163</v>
      </c>
    </row>
    <row r="28" spans="1:8">
      <c r="A28" s="6" t="s">
        <v>12</v>
      </c>
      <c r="B28" s="3"/>
      <c r="C28" s="3"/>
      <c r="D28" s="3"/>
      <c r="E28" s="3">
        <v>1642.4</v>
      </c>
      <c r="F28" s="3">
        <v>1642.4</v>
      </c>
      <c r="G28" s="11">
        <f t="shared" si="7"/>
        <v>100</v>
      </c>
      <c r="H28" s="15"/>
    </row>
    <row r="29" spans="1:8" ht="30">
      <c r="A29" s="6" t="s">
        <v>13</v>
      </c>
      <c r="B29" s="3"/>
      <c r="C29" s="3"/>
      <c r="D29" s="3"/>
      <c r="E29" s="3">
        <v>1.5</v>
      </c>
      <c r="F29" s="3"/>
      <c r="G29" s="11"/>
      <c r="H29" s="15"/>
    </row>
    <row r="30" spans="1:8">
      <c r="A30" s="4" t="s">
        <v>6</v>
      </c>
      <c r="B30" s="5">
        <f>B23+B24+B25+B26+B27+B29+B28</f>
        <v>45944.5</v>
      </c>
      <c r="C30" s="5">
        <f>C23+C24+C25+C26+C27+C29+C28</f>
        <v>38059.300000000003</v>
      </c>
      <c r="D30" s="5">
        <f>C30/B30*100</f>
        <v>82.837554005376063</v>
      </c>
      <c r="E30" s="5">
        <f>E23+E24+E25+E26+E27+E29+E28</f>
        <v>60781.299999999996</v>
      </c>
      <c r="F30" s="5">
        <f>F23+F24+F25+F26+F27+F29+F28</f>
        <v>37812.100000000006</v>
      </c>
      <c r="G30" s="10">
        <f>F30/E30*100</f>
        <v>62.210087642087295</v>
      </c>
      <c r="H30" s="14">
        <f t="shared" si="6"/>
        <v>99.3504872659245</v>
      </c>
    </row>
    <row r="31" spans="1:8" ht="30">
      <c r="A31" s="6" t="s">
        <v>18</v>
      </c>
      <c r="B31" s="3">
        <f>B21-B30</f>
        <v>-976.80000000000291</v>
      </c>
      <c r="C31" s="3">
        <f>C21-C30</f>
        <v>-786.30000000000291</v>
      </c>
      <c r="D31" s="3"/>
      <c r="E31" s="11">
        <f>E21-E30</f>
        <v>-4095.0999999999913</v>
      </c>
      <c r="F31" s="11">
        <f>F21-F30</f>
        <v>-1762.7000000000044</v>
      </c>
      <c r="G31" s="10"/>
      <c r="H31" s="15"/>
    </row>
    <row r="32" spans="1:8">
      <c r="A32" s="28" t="s">
        <v>14</v>
      </c>
      <c r="B32" s="29"/>
      <c r="C32" s="29"/>
      <c r="D32" s="29"/>
      <c r="E32" s="29"/>
      <c r="F32" s="29"/>
      <c r="G32" s="29"/>
      <c r="H32" s="30"/>
    </row>
    <row r="33" spans="1:8" ht="29.25" customHeight="1">
      <c r="A33" s="6" t="s">
        <v>26</v>
      </c>
      <c r="B33" s="3">
        <v>0</v>
      </c>
      <c r="C33" s="3">
        <v>0</v>
      </c>
      <c r="D33" s="3"/>
      <c r="E33" s="3">
        <f>E34+E35</f>
        <v>1750</v>
      </c>
      <c r="F33" s="3">
        <f>F34</f>
        <v>415</v>
      </c>
      <c r="G33" s="11"/>
      <c r="H33" s="9"/>
    </row>
    <row r="34" spans="1:8" ht="60">
      <c r="A34" s="12" t="s">
        <v>46</v>
      </c>
      <c r="B34" s="3">
        <v>2000</v>
      </c>
      <c r="C34" s="3">
        <v>0</v>
      </c>
      <c r="D34" s="3"/>
      <c r="E34" s="3">
        <v>3750</v>
      </c>
      <c r="F34" s="3">
        <v>415</v>
      </c>
      <c r="G34" s="11"/>
      <c r="H34" s="9"/>
    </row>
    <row r="35" spans="1:8" ht="75.75" customHeight="1">
      <c r="A35" s="12" t="s">
        <v>30</v>
      </c>
      <c r="B35" s="3">
        <v>-2000</v>
      </c>
      <c r="C35" s="3">
        <v>0</v>
      </c>
      <c r="D35" s="3"/>
      <c r="E35" s="3">
        <v>-2000</v>
      </c>
      <c r="F35" s="3">
        <v>0</v>
      </c>
      <c r="G35" s="11"/>
      <c r="H35" s="9"/>
    </row>
    <row r="36" spans="1:8" ht="33" customHeight="1">
      <c r="A36" s="6" t="s">
        <v>15</v>
      </c>
      <c r="B36" s="3">
        <v>976.8</v>
      </c>
      <c r="C36" s="3">
        <v>786.3</v>
      </c>
      <c r="D36" s="3"/>
      <c r="E36" s="3">
        <v>2345.1</v>
      </c>
      <c r="F36" s="3">
        <v>1347.7</v>
      </c>
      <c r="G36" s="11"/>
      <c r="H36" s="9"/>
    </row>
    <row r="37" spans="1:8" ht="28.5">
      <c r="A37" s="4" t="s">
        <v>35</v>
      </c>
      <c r="B37" s="10">
        <f>SUM(B33:B36)</f>
        <v>976.8</v>
      </c>
      <c r="C37" s="10">
        <f>SUM(C33:C36)</f>
        <v>786.3</v>
      </c>
      <c r="D37" s="5"/>
      <c r="E37" s="10">
        <f>E34+E35+E36</f>
        <v>4095.1</v>
      </c>
      <c r="F37" s="10">
        <f>F34+F36</f>
        <v>1762.7</v>
      </c>
      <c r="G37" s="10"/>
      <c r="H37" s="9"/>
    </row>
    <row r="38" spans="1:8">
      <c r="A38" s="7"/>
      <c r="B38" s="8"/>
      <c r="C38" s="8"/>
      <c r="D38" s="8"/>
      <c r="E38" s="8"/>
      <c r="F38" s="8"/>
      <c r="G38" s="8"/>
    </row>
    <row r="39" spans="1:8" ht="15.75">
      <c r="A39" s="16" t="s">
        <v>36</v>
      </c>
      <c r="B39" s="17"/>
      <c r="C39" s="17"/>
      <c r="D39" s="17"/>
      <c r="E39" s="17"/>
      <c r="F39" s="17"/>
      <c r="G39" s="17"/>
      <c r="H39" s="18"/>
    </row>
    <row r="40" spans="1:8" ht="15.75">
      <c r="A40" s="39" t="s">
        <v>38</v>
      </c>
      <c r="B40" s="39"/>
      <c r="C40" s="23"/>
      <c r="D40" s="23"/>
      <c r="E40" s="18" t="s">
        <v>24</v>
      </c>
      <c r="F40" s="23"/>
      <c r="G40" s="23"/>
      <c r="H40" s="23"/>
    </row>
    <row r="41" spans="1:8" ht="15.75">
      <c r="A41" s="18" t="s">
        <v>37</v>
      </c>
      <c r="B41" s="18"/>
      <c r="C41" s="18"/>
      <c r="D41" s="18"/>
      <c r="E41" s="18"/>
      <c r="F41" s="20" t="s">
        <v>21</v>
      </c>
      <c r="G41" s="20"/>
      <c r="H41" s="20"/>
    </row>
    <row r="42" spans="1:8" ht="15.75">
      <c r="A42" s="19"/>
      <c r="B42" s="19"/>
      <c r="C42" s="19"/>
      <c r="D42" s="19"/>
      <c r="E42" s="19"/>
      <c r="F42" s="19"/>
      <c r="G42" s="19"/>
      <c r="H42" s="19"/>
    </row>
  </sheetData>
  <mergeCells count="14">
    <mergeCell ref="F41:H41"/>
    <mergeCell ref="G1:H1"/>
    <mergeCell ref="A2:H2"/>
    <mergeCell ref="C40:D40"/>
    <mergeCell ref="F40:H40"/>
    <mergeCell ref="A7:H7"/>
    <mergeCell ref="A22:H22"/>
    <mergeCell ref="A32:H32"/>
    <mergeCell ref="A3:H3"/>
    <mergeCell ref="A5:A6"/>
    <mergeCell ref="B5:D5"/>
    <mergeCell ref="E5:G5"/>
    <mergeCell ref="A40:B40"/>
    <mergeCell ref="H5:H6"/>
  </mergeCells>
  <phoneticPr fontId="6" type="noConversion"/>
  <pageMargins left="0.70866141732283472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Храпугина СС</cp:lastModifiedBy>
  <cp:lastPrinted>2022-10-18T11:10:43Z</cp:lastPrinted>
  <dcterms:created xsi:type="dcterms:W3CDTF">2016-03-17T11:05:02Z</dcterms:created>
  <dcterms:modified xsi:type="dcterms:W3CDTF">2023-10-09T10:40:00Z</dcterms:modified>
</cp:coreProperties>
</file>