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E38" i="1" l="1"/>
  <c r="H10" i="1"/>
  <c r="F8" i="1"/>
  <c r="E34" i="1" l="1"/>
  <c r="E35" i="1" l="1"/>
  <c r="H26" i="1" l="1"/>
  <c r="H12" i="1"/>
  <c r="D10" i="1"/>
  <c r="B8" i="1"/>
  <c r="C19" i="1"/>
  <c r="B19" i="1"/>
  <c r="H11" i="1"/>
  <c r="G10" i="1"/>
  <c r="H27" i="1"/>
  <c r="E8" i="1"/>
  <c r="C38" i="1"/>
  <c r="B38" i="1"/>
  <c r="F31" i="1"/>
  <c r="E31" i="1"/>
  <c r="C31" i="1"/>
  <c r="B31" i="1"/>
  <c r="H14" i="1"/>
  <c r="H15" i="1"/>
  <c r="H20" i="1"/>
  <c r="H21" i="1"/>
  <c r="H9" i="1"/>
  <c r="H13" i="1"/>
  <c r="F19" i="1"/>
  <c r="E19" i="1"/>
  <c r="G25" i="1"/>
  <c r="D25" i="1"/>
  <c r="H25" i="1"/>
  <c r="C8" i="1"/>
  <c r="H19" i="1" l="1"/>
  <c r="H31" i="1"/>
  <c r="G19" i="1"/>
  <c r="G24" i="1" l="1"/>
  <c r="G26" i="1"/>
  <c r="G27" i="1"/>
  <c r="G28" i="1"/>
  <c r="G21" i="1" l="1"/>
  <c r="H28" i="1"/>
  <c r="D27" i="1"/>
  <c r="D21" i="1"/>
  <c r="H24" i="1"/>
  <c r="F38" i="1"/>
  <c r="G14" i="1"/>
  <c r="G13" i="1"/>
  <c r="G12" i="1"/>
  <c r="G11" i="1"/>
  <c r="G9" i="1"/>
  <c r="E22" i="1"/>
  <c r="C22" i="1"/>
  <c r="B22" i="1"/>
  <c r="G20" i="1"/>
  <c r="D26" i="1"/>
  <c r="D28" i="1"/>
  <c r="D24" i="1"/>
  <c r="D20" i="1"/>
  <c r="D19" i="1"/>
  <c r="D13" i="1"/>
  <c r="D14" i="1"/>
  <c r="D11" i="1"/>
  <c r="D15" i="1"/>
  <c r="D9" i="1"/>
  <c r="D12" i="1"/>
  <c r="D31" i="1" l="1"/>
  <c r="B32" i="1"/>
  <c r="E32" i="1"/>
  <c r="C32" i="1"/>
  <c r="H8" i="1"/>
  <c r="G31" i="1"/>
  <c r="F22" i="1"/>
  <c r="H22" i="1" s="1"/>
  <c r="G8" i="1"/>
  <c r="D8" i="1"/>
  <c r="D22" i="1" l="1"/>
  <c r="G22" i="1"/>
  <c r="F32" i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<sst xmlns="http://schemas.openxmlformats.org/spreadsheetml/2006/main" count="51" uniqueCount="48">
  <si>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</si>
  <si>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</si>
  <si>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</si>
  <si>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</si>
  <si>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</si>
  <si>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</si>
  <si>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</si>
  <si>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</si>
  <si>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</si>
  <si>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</si>
  <si>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</si>
  <si>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</si>
  <si>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</si>
  <si>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</si>
  <si>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</si>
  <si>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</si>
  <si>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</si>
  <si>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</si>
  <si>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</si>
  <si>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</si>
  <si>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</si>
  <si>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</si>
  <si>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</si>
  <si>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</si>
  <si>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</si>
  <si>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</si>
  <si>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</si>
  <si>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</si>
  <si>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</si>
  <si>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</si>
  <si>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</si>
  <si>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</si>
  <si>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</si>
  <si>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</si>
  <si>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</si>
  <si>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</si>
  <si>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</si>
  <si>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</si>
  <si>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</si>
  <si>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</si>
  <si>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</si>
  <si>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 1 апреля 2022 года</t>
  </si>
  <si>
    <t>Налоги  на товары (работы, услуги), реализуемые на территории   Российской Федерации</t>
  </si>
  <si>
    <t>Инициативные платежи</t>
  </si>
  <si>
    <t xml:space="preserve"> об исполнении бюджета Подлесновского муниципального образования за 1 квартал 2023 года в сравнении с 1 кварталом 2022 годом</t>
  </si>
  <si>
    <t>на 1 апреля 2023 года</t>
  </si>
  <si>
    <t>Темп роста, в %  (2023 г./ 2022 г.)</t>
  </si>
  <si>
    <t>Невыясненные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</si>
</sst>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/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3" zoomScaleNormal="100" zoomScaleSheetLayoutView="87" workbookViewId="0">
      <selection activeCell="F16" sqref="F16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x14ac:dyDescent="0.25">
      <c r="G1" s="31" t="s">
        <v>40</v>
      </c>
      <c r="H1" s="31"/>
    </row>
    <row r="2" spans="1:8" ht="26.25" customHeight="1" x14ac:dyDescent="0.25">
      <c r="A2" s="32" t="s">
        <v>23</v>
      </c>
      <c r="B2" s="32"/>
      <c r="C2" s="32"/>
      <c r="D2" s="32"/>
      <c r="E2" s="32"/>
      <c r="F2" s="32"/>
      <c r="G2" s="32"/>
      <c r="H2" s="32"/>
    </row>
    <row r="3" spans="1:8" ht="27" customHeight="1" x14ac:dyDescent="0.25">
      <c r="A3" s="32" t="s">
        <v>44</v>
      </c>
      <c r="B3" s="32"/>
      <c r="C3" s="32"/>
      <c r="D3" s="32"/>
      <c r="E3" s="32"/>
      <c r="F3" s="32"/>
      <c r="G3" s="32"/>
      <c r="H3" s="32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41" t="s">
        <v>0</v>
      </c>
      <c r="B5" s="43" t="s">
        <v>41</v>
      </c>
      <c r="C5" s="44"/>
      <c r="D5" s="45"/>
      <c r="E5" s="43" t="s">
        <v>45</v>
      </c>
      <c r="F5" s="44"/>
      <c r="G5" s="45"/>
      <c r="H5" s="47" t="s">
        <v>46</v>
      </c>
    </row>
    <row r="6" spans="1:8" ht="59.25" customHeight="1" x14ac:dyDescent="0.25">
      <c r="A6" s="42"/>
      <c r="B6" s="17" t="s">
        <v>33</v>
      </c>
      <c r="C6" s="17" t="s">
        <v>34</v>
      </c>
      <c r="D6" s="17" t="s">
        <v>16</v>
      </c>
      <c r="E6" s="17" t="s">
        <v>35</v>
      </c>
      <c r="F6" s="17" t="s">
        <v>34</v>
      </c>
      <c r="G6" s="17" t="s">
        <v>16</v>
      </c>
      <c r="H6" s="48"/>
    </row>
    <row r="7" spans="1:8" x14ac:dyDescent="0.25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25">
      <c r="A8" s="4" t="s">
        <v>2</v>
      </c>
      <c r="B8" s="5">
        <f>SUM(B9:B17)</f>
        <v>15380.5</v>
      </c>
      <c r="C8" s="5">
        <f>SUM(C9:C16)</f>
        <v>2964.9999999999995</v>
      </c>
      <c r="D8" s="22">
        <f>C8/B8*100</f>
        <v>19.277656773186823</v>
      </c>
      <c r="E8" s="14">
        <f>SUM(E9:E17)</f>
        <v>17871.400000000001</v>
      </c>
      <c r="F8" s="14">
        <f>SUM(F9:F18)</f>
        <v>2833.7999999999997</v>
      </c>
      <c r="G8" s="26">
        <f t="shared" ref="G8:G14" si="0">F8/E8*100</f>
        <v>15.85662007453249</v>
      </c>
      <c r="H8" s="27">
        <f>SUM(F8/C8)*100</f>
        <v>95.575042158516027</v>
      </c>
    </row>
    <row r="9" spans="1:8" ht="30" x14ac:dyDescent="0.25">
      <c r="A9" s="6" t="s">
        <v>19</v>
      </c>
      <c r="B9" s="3">
        <v>4000</v>
      </c>
      <c r="C9" s="3">
        <v>763.8</v>
      </c>
      <c r="D9" s="23">
        <f t="shared" ref="D9:D19" si="1">C9/B9*100</f>
        <v>19.094999999999999</v>
      </c>
      <c r="E9" s="3">
        <v>5970.8</v>
      </c>
      <c r="F9" s="3">
        <v>630.79999999999995</v>
      </c>
      <c r="G9" s="28">
        <f t="shared" si="0"/>
        <v>10.564748442419775</v>
      </c>
      <c r="H9" s="29">
        <f t="shared" ref="H9:H22" si="2">SUM(F9/C9)*100</f>
        <v>82.587064676616919</v>
      </c>
    </row>
    <row r="10" spans="1:8" ht="45" x14ac:dyDescent="0.25">
      <c r="A10" s="6" t="s">
        <v>42</v>
      </c>
      <c r="B10" s="3">
        <v>5445</v>
      </c>
      <c r="C10" s="3">
        <v>1404.4</v>
      </c>
      <c r="D10" s="23">
        <f t="shared" si="1"/>
        <v>25.792470156106521</v>
      </c>
      <c r="E10" s="3">
        <v>5658.1</v>
      </c>
      <c r="F10" s="3">
        <v>1521.2</v>
      </c>
      <c r="G10" s="28">
        <f t="shared" si="0"/>
        <v>26.885350205899506</v>
      </c>
      <c r="H10" s="29">
        <f t="shared" si="2"/>
        <v>108.31671888350898</v>
      </c>
    </row>
    <row r="11" spans="1:8" x14ac:dyDescent="0.25">
      <c r="A11" s="6" t="s">
        <v>29</v>
      </c>
      <c r="B11" s="3">
        <v>627.29999999999995</v>
      </c>
      <c r="C11" s="3">
        <v>209.7</v>
      </c>
      <c r="D11" s="23">
        <f>C11/B11*100</f>
        <v>33.428981348637016</v>
      </c>
      <c r="E11" s="3">
        <v>314.2</v>
      </c>
      <c r="F11" s="3">
        <v>400.3</v>
      </c>
      <c r="G11" s="28">
        <f t="shared" si="0"/>
        <v>127.40292807129219</v>
      </c>
      <c r="H11" s="29">
        <f t="shared" si="2"/>
        <v>190.89175011921796</v>
      </c>
    </row>
    <row r="12" spans="1:8" x14ac:dyDescent="0.25">
      <c r="A12" s="6" t="s">
        <v>27</v>
      </c>
      <c r="B12" s="3">
        <v>4573.2</v>
      </c>
      <c r="C12" s="3">
        <v>504.2</v>
      </c>
      <c r="D12" s="23">
        <f t="shared" si="1"/>
        <v>11.025102772675588</v>
      </c>
      <c r="E12" s="3">
        <v>5280.7</v>
      </c>
      <c r="F12" s="3">
        <v>184.2</v>
      </c>
      <c r="G12" s="28">
        <f t="shared" si="0"/>
        <v>3.4881739163368493</v>
      </c>
      <c r="H12" s="29">
        <f t="shared" si="2"/>
        <v>36.533121777072594</v>
      </c>
    </row>
    <row r="13" spans="1:8" x14ac:dyDescent="0.25">
      <c r="A13" s="6" t="s">
        <v>28</v>
      </c>
      <c r="B13" s="3">
        <v>20</v>
      </c>
      <c r="C13" s="3">
        <v>5.4</v>
      </c>
      <c r="D13" s="23">
        <f>C13/B13*100</f>
        <v>27</v>
      </c>
      <c r="E13" s="3">
        <v>20</v>
      </c>
      <c r="F13" s="3">
        <v>5.6</v>
      </c>
      <c r="G13" s="28">
        <f t="shared" si="0"/>
        <v>27.999999999999996</v>
      </c>
      <c r="H13" s="29">
        <f t="shared" si="2"/>
        <v>103.7037037037037</v>
      </c>
    </row>
    <row r="14" spans="1:8" ht="45" customHeight="1" x14ac:dyDescent="0.25">
      <c r="A14" s="6" t="s">
        <v>3</v>
      </c>
      <c r="B14" s="3">
        <v>255</v>
      </c>
      <c r="C14" s="3">
        <v>77.5</v>
      </c>
      <c r="D14" s="23">
        <f t="shared" si="1"/>
        <v>30.392156862745097</v>
      </c>
      <c r="E14" s="3">
        <v>332</v>
      </c>
      <c r="F14" s="3">
        <v>91</v>
      </c>
      <c r="G14" s="28">
        <f t="shared" si="0"/>
        <v>27.409638554216869</v>
      </c>
      <c r="H14" s="29">
        <f t="shared" si="2"/>
        <v>117.41935483870967</v>
      </c>
    </row>
    <row r="15" spans="1:8" ht="29.25" hidden="1" customHeight="1" x14ac:dyDescent="0.25">
      <c r="A15" s="6" t="s">
        <v>25</v>
      </c>
      <c r="B15" s="3"/>
      <c r="C15" s="3"/>
      <c r="D15" s="23" t="e">
        <f t="shared" si="1"/>
        <v>#DIV/0!</v>
      </c>
      <c r="E15" s="3"/>
      <c r="F15" s="3"/>
      <c r="G15" s="28"/>
      <c r="H15" s="29" t="e">
        <f t="shared" si="2"/>
        <v>#DIV/0!</v>
      </c>
    </row>
    <row r="16" spans="1:8" ht="30" customHeight="1" x14ac:dyDescent="0.25">
      <c r="A16" s="6" t="s">
        <v>4</v>
      </c>
      <c r="B16" s="3">
        <v>370</v>
      </c>
      <c r="C16" s="3"/>
      <c r="D16" s="23"/>
      <c r="E16" s="3">
        <v>100</v>
      </c>
      <c r="F16" s="3"/>
      <c r="G16" s="28"/>
      <c r="H16" s="29"/>
    </row>
    <row r="17" spans="1:8" x14ac:dyDescent="0.25">
      <c r="A17" s="6" t="s">
        <v>43</v>
      </c>
      <c r="B17" s="3">
        <v>90</v>
      </c>
      <c r="C17" s="3"/>
      <c r="D17" s="23"/>
      <c r="E17" s="3">
        <v>195.6</v>
      </c>
      <c r="F17" s="3"/>
      <c r="G17" s="28"/>
      <c r="H17" s="29"/>
    </row>
    <row r="18" spans="1:8" x14ac:dyDescent="0.25">
      <c r="A18" s="6" t="s">
        <v>47</v>
      </c>
      <c r="B18" s="3"/>
      <c r="C18" s="3"/>
      <c r="D18" s="23"/>
      <c r="E18" s="3"/>
      <c r="F18" s="3">
        <v>0.7</v>
      </c>
      <c r="G18" s="28"/>
      <c r="H18" s="29"/>
    </row>
    <row r="19" spans="1:8" x14ac:dyDescent="0.25">
      <c r="A19" s="4" t="s">
        <v>5</v>
      </c>
      <c r="B19" s="14">
        <f>B20</f>
        <v>28365.4</v>
      </c>
      <c r="C19" s="14">
        <f>C20</f>
        <v>181.7</v>
      </c>
      <c r="D19" s="22">
        <f t="shared" si="1"/>
        <v>0.64056914409809129</v>
      </c>
      <c r="E19" s="14">
        <f>E20</f>
        <v>29941.1</v>
      </c>
      <c r="F19" s="14">
        <f>F20</f>
        <v>197.4</v>
      </c>
      <c r="G19" s="26">
        <f t="shared" ref="G19" si="3">F19/E19*100</f>
        <v>0.6592944147008627</v>
      </c>
      <c r="H19" s="27">
        <f t="shared" si="2"/>
        <v>108.64061640066045</v>
      </c>
    </row>
    <row r="20" spans="1:8" ht="30" customHeight="1" x14ac:dyDescent="0.25">
      <c r="A20" s="6" t="s">
        <v>20</v>
      </c>
      <c r="B20" s="3">
        <v>28365.4</v>
      </c>
      <c r="C20" s="3">
        <v>181.7</v>
      </c>
      <c r="D20" s="23">
        <f>C20/B20*100</f>
        <v>0.64056914409809129</v>
      </c>
      <c r="E20" s="3">
        <v>29941.1</v>
      </c>
      <c r="F20" s="3">
        <v>197.4</v>
      </c>
      <c r="G20" s="28">
        <f t="shared" ref="G20:G22" si="4">F20/E20*100</f>
        <v>0.6592944147008627</v>
      </c>
      <c r="H20" s="29">
        <f t="shared" si="2"/>
        <v>108.64061640066045</v>
      </c>
    </row>
    <row r="21" spans="1:8" ht="19.5" hidden="1" customHeight="1" x14ac:dyDescent="0.25">
      <c r="A21" s="6" t="s">
        <v>22</v>
      </c>
      <c r="B21" s="3"/>
      <c r="C21" s="3"/>
      <c r="D21" s="23" t="e">
        <f>C21/B21*100</f>
        <v>#DIV/0!</v>
      </c>
      <c r="E21" s="3"/>
      <c r="F21" s="3"/>
      <c r="G21" s="28" t="e">
        <f t="shared" si="4"/>
        <v>#DIV/0!</v>
      </c>
      <c r="H21" s="27" t="e">
        <f t="shared" si="2"/>
        <v>#DIV/0!</v>
      </c>
    </row>
    <row r="22" spans="1:8" x14ac:dyDescent="0.25">
      <c r="A22" s="4" t="s">
        <v>6</v>
      </c>
      <c r="B22" s="5">
        <f>B8+B19</f>
        <v>43745.9</v>
      </c>
      <c r="C22" s="5">
        <f>C8+C19</f>
        <v>3146.6999999999994</v>
      </c>
      <c r="D22" s="22">
        <f>C22/B22*100</f>
        <v>7.1931312420135356</v>
      </c>
      <c r="E22" s="14">
        <f>E8+E19</f>
        <v>47812.5</v>
      </c>
      <c r="F22" s="14">
        <f>F8+F19</f>
        <v>3031.2</v>
      </c>
      <c r="G22" s="26">
        <f t="shared" si="4"/>
        <v>6.3397647058823532</v>
      </c>
      <c r="H22" s="27">
        <f t="shared" si="2"/>
        <v>96.329488035084381</v>
      </c>
    </row>
    <row r="23" spans="1:8" x14ac:dyDescent="0.25">
      <c r="A23" s="35" t="s">
        <v>7</v>
      </c>
      <c r="B23" s="36"/>
      <c r="C23" s="36"/>
      <c r="D23" s="36"/>
      <c r="E23" s="36"/>
      <c r="F23" s="36"/>
      <c r="G23" s="36"/>
      <c r="H23" s="37"/>
    </row>
    <row r="24" spans="1:8" x14ac:dyDescent="0.25">
      <c r="A24" s="9" t="s">
        <v>8</v>
      </c>
      <c r="B24" s="10">
        <v>10171.6</v>
      </c>
      <c r="C24" s="10">
        <v>1907.8</v>
      </c>
      <c r="D24" s="24">
        <f t="shared" ref="D24:D28" si="5">C24/B24*100</f>
        <v>18.756144559361356</v>
      </c>
      <c r="E24" s="10">
        <v>11711.2</v>
      </c>
      <c r="F24" s="10">
        <v>2131.6999999999998</v>
      </c>
      <c r="G24" s="28">
        <f>F24/E24*100</f>
        <v>18.202233759136551</v>
      </c>
      <c r="H24" s="29">
        <f t="shared" ref="H24:H28" si="6">SUM(F24/C24)*100</f>
        <v>111.73603103050634</v>
      </c>
    </row>
    <row r="25" spans="1:8" x14ac:dyDescent="0.25">
      <c r="A25" s="9" t="s">
        <v>32</v>
      </c>
      <c r="B25" s="10">
        <v>498.7</v>
      </c>
      <c r="C25" s="11">
        <v>74.7</v>
      </c>
      <c r="D25" s="24">
        <f t="shared" si="5"/>
        <v>14.978945257669944</v>
      </c>
      <c r="E25" s="10">
        <v>576.6</v>
      </c>
      <c r="F25" s="11">
        <v>88</v>
      </c>
      <c r="G25" s="28">
        <f>F25/E25*100</f>
        <v>15.261879986125562</v>
      </c>
      <c r="H25" s="29">
        <f t="shared" si="6"/>
        <v>117.8045515394913</v>
      </c>
    </row>
    <row r="26" spans="1:8" x14ac:dyDescent="0.25">
      <c r="A26" s="6" t="s">
        <v>9</v>
      </c>
      <c r="B26" s="3">
        <v>31494</v>
      </c>
      <c r="C26" s="3">
        <v>138.4</v>
      </c>
      <c r="D26" s="23">
        <f t="shared" si="5"/>
        <v>0.4394487838953452</v>
      </c>
      <c r="E26" s="3">
        <v>28871.599999999999</v>
      </c>
      <c r="F26" s="3">
        <v>197</v>
      </c>
      <c r="G26" s="28">
        <f t="shared" ref="G26:G28" si="7">F26/E26*100</f>
        <v>0.68233142603804431</v>
      </c>
      <c r="H26" s="29">
        <f t="shared" si="6"/>
        <v>142.34104046242774</v>
      </c>
    </row>
    <row r="27" spans="1:8" x14ac:dyDescent="0.25">
      <c r="A27" s="6" t="s">
        <v>10</v>
      </c>
      <c r="B27" s="3">
        <v>2496.4</v>
      </c>
      <c r="C27" s="3">
        <v>408.9</v>
      </c>
      <c r="D27" s="23">
        <f t="shared" si="5"/>
        <v>16.379586604710784</v>
      </c>
      <c r="E27" s="3">
        <v>7468.1</v>
      </c>
      <c r="F27" s="3">
        <v>672.7</v>
      </c>
      <c r="G27" s="28">
        <f t="shared" si="7"/>
        <v>9.0076458536977277</v>
      </c>
      <c r="H27" s="29">
        <f t="shared" si="6"/>
        <v>164.5145512350208</v>
      </c>
    </row>
    <row r="28" spans="1:8" x14ac:dyDescent="0.25">
      <c r="A28" s="6" t="s">
        <v>11</v>
      </c>
      <c r="B28" s="3">
        <v>62</v>
      </c>
      <c r="C28" s="3">
        <v>7</v>
      </c>
      <c r="D28" s="23">
        <f t="shared" si="5"/>
        <v>11.29032258064516</v>
      </c>
      <c r="E28" s="3">
        <v>52</v>
      </c>
      <c r="F28" s="3">
        <v>10.5</v>
      </c>
      <c r="G28" s="28">
        <f t="shared" si="7"/>
        <v>20.192307692307693</v>
      </c>
      <c r="H28" s="29">
        <f t="shared" si="6"/>
        <v>150</v>
      </c>
    </row>
    <row r="29" spans="1:8" x14ac:dyDescent="0.25">
      <c r="A29" s="6" t="s">
        <v>12</v>
      </c>
      <c r="B29" s="3"/>
      <c r="C29" s="3"/>
      <c r="D29" s="23"/>
      <c r="E29" s="3">
        <v>3226.6</v>
      </c>
      <c r="F29" s="3"/>
      <c r="G29" s="28"/>
      <c r="H29" s="29"/>
    </row>
    <row r="30" spans="1:8" ht="30" x14ac:dyDescent="0.25">
      <c r="A30" s="6" t="s">
        <v>13</v>
      </c>
      <c r="B30" s="3"/>
      <c r="C30" s="3"/>
      <c r="D30" s="23"/>
      <c r="E30" s="3">
        <v>1.5</v>
      </c>
      <c r="F30" s="3"/>
      <c r="G30" s="28"/>
      <c r="H30" s="29"/>
    </row>
    <row r="31" spans="1:8" x14ac:dyDescent="0.25">
      <c r="A31" s="4" t="s">
        <v>6</v>
      </c>
      <c r="B31" s="5">
        <f>B24+B25+B26+B27+B28+B30+B29</f>
        <v>44722.700000000004</v>
      </c>
      <c r="C31" s="5">
        <f>C24+C25+C26+C27+C28+C30+C29</f>
        <v>2536.8000000000002</v>
      </c>
      <c r="D31" s="22">
        <f>C31/B31*100</f>
        <v>5.6722872277389333</v>
      </c>
      <c r="E31" s="5">
        <f>E24+E25+E26+E27+E28+E30+E29</f>
        <v>51907.6</v>
      </c>
      <c r="F31" s="5">
        <f>F24+F25+F26+F27+F28+F30+F29</f>
        <v>3099.8999999999996</v>
      </c>
      <c r="G31" s="26">
        <f>F31/E31*100</f>
        <v>5.9719578635883757</v>
      </c>
      <c r="H31" s="27">
        <f>SUM(F31/C31)*100</f>
        <v>122.19725638599807</v>
      </c>
    </row>
    <row r="32" spans="1:8" ht="30" x14ac:dyDescent="0.25">
      <c r="A32" s="6" t="s">
        <v>18</v>
      </c>
      <c r="B32" s="3">
        <f>B22-B31</f>
        <v>-976.80000000000291</v>
      </c>
      <c r="C32" s="3">
        <f>C22-C31</f>
        <v>609.89999999999918</v>
      </c>
      <c r="D32" s="25"/>
      <c r="E32" s="15">
        <f>E22-E31</f>
        <v>-4095.0999999999985</v>
      </c>
      <c r="F32" s="15">
        <f>F22-F31</f>
        <v>-68.699999999999818</v>
      </c>
      <c r="G32" s="15"/>
      <c r="H32" s="12"/>
    </row>
    <row r="33" spans="1:8" x14ac:dyDescent="0.25">
      <c r="A33" s="38" t="s">
        <v>14</v>
      </c>
      <c r="B33" s="39"/>
      <c r="C33" s="39"/>
      <c r="D33" s="39"/>
      <c r="E33" s="39"/>
      <c r="F33" s="39"/>
      <c r="G33" s="39"/>
      <c r="H33" s="40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f>E35+E36</f>
        <v>1750</v>
      </c>
      <c r="F34" s="3">
        <v>0</v>
      </c>
      <c r="G34" s="15"/>
      <c r="H34" s="13"/>
    </row>
    <row r="35" spans="1:8" ht="60" x14ac:dyDescent="0.25">
      <c r="A35" s="16" t="s">
        <v>30</v>
      </c>
      <c r="B35" s="3">
        <v>2000</v>
      </c>
      <c r="C35" s="3"/>
      <c r="D35" s="3"/>
      <c r="E35" s="3">
        <f>2000+1750</f>
        <v>3750</v>
      </c>
      <c r="F35" s="3"/>
      <c r="G35" s="15"/>
      <c r="H35" s="13"/>
    </row>
    <row r="36" spans="1:8" ht="75.75" customHeight="1" x14ac:dyDescent="0.25">
      <c r="A36" s="16" t="s">
        <v>31</v>
      </c>
      <c r="B36" s="3">
        <v>-2000</v>
      </c>
      <c r="C36" s="3"/>
      <c r="D36" s="3"/>
      <c r="E36" s="3">
        <v>-2000</v>
      </c>
      <c r="F36" s="3"/>
      <c r="G36" s="15"/>
      <c r="H36" s="13"/>
    </row>
    <row r="37" spans="1:8" ht="33" customHeight="1" x14ac:dyDescent="0.25">
      <c r="A37" s="6" t="s">
        <v>15</v>
      </c>
      <c r="B37" s="3">
        <v>976.8</v>
      </c>
      <c r="C37" s="3">
        <v>-609.9</v>
      </c>
      <c r="D37" s="3"/>
      <c r="E37" s="3">
        <v>2345.1</v>
      </c>
      <c r="F37" s="3">
        <v>68.7</v>
      </c>
      <c r="G37" s="15"/>
      <c r="H37" s="13"/>
    </row>
    <row r="38" spans="1:8" ht="28.5" x14ac:dyDescent="0.25">
      <c r="A38" s="4" t="s">
        <v>36</v>
      </c>
      <c r="B38" s="14">
        <f>SUM(B34:B37)</f>
        <v>976.8</v>
      </c>
      <c r="C38" s="14">
        <f>SUM(C34:C37)</f>
        <v>-609.9</v>
      </c>
      <c r="D38" s="5"/>
      <c r="E38" s="14">
        <f>SUM(E35:E37)</f>
        <v>4095.1</v>
      </c>
      <c r="F38" s="14">
        <f>SUM(F34:F37)</f>
        <v>68.7</v>
      </c>
      <c r="G38" s="14"/>
      <c r="H38" s="13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18" t="s">
        <v>37</v>
      </c>
      <c r="B40" s="19"/>
      <c r="C40" s="19"/>
      <c r="D40" s="19"/>
      <c r="E40" s="19"/>
      <c r="F40" s="19"/>
      <c r="G40" s="19"/>
      <c r="H40" s="20"/>
    </row>
    <row r="41" spans="1:8" ht="15.75" x14ac:dyDescent="0.25">
      <c r="A41" s="46" t="s">
        <v>39</v>
      </c>
      <c r="B41" s="46"/>
      <c r="C41" s="33"/>
      <c r="D41" s="33"/>
      <c r="E41" s="20" t="s">
        <v>24</v>
      </c>
      <c r="F41" s="33"/>
      <c r="G41" s="33"/>
      <c r="H41" s="33"/>
    </row>
    <row r="42" spans="1:8" ht="15.75" x14ac:dyDescent="0.25">
      <c r="A42" s="20" t="s">
        <v>38</v>
      </c>
      <c r="B42" s="20"/>
      <c r="C42" s="20"/>
      <c r="D42" s="20"/>
      <c r="E42" s="20"/>
      <c r="F42" s="30" t="s">
        <v>21</v>
      </c>
      <c r="G42" s="30"/>
      <c r="H42" s="30"/>
    </row>
    <row r="43" spans="1:8" ht="15.75" x14ac:dyDescent="0.25">
      <c r="A43" s="21"/>
      <c r="B43" s="21"/>
      <c r="C43" s="21"/>
      <c r="D43" s="21"/>
      <c r="E43" s="21"/>
      <c r="F43" s="21"/>
      <c r="G43" s="21"/>
      <c r="H43" s="21"/>
    </row>
  </sheetData>
  <mergeCells count="14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Зеленкина ОМ</cp:lastModifiedBy>
  <cp:lastPrinted>2021-04-16T06:55:03Z</cp:lastPrinted>
  <dcterms:created xsi:type="dcterms:W3CDTF">2016-03-17T11:05:02Z</dcterms:created>
  <dcterms:modified xsi:type="dcterms:W3CDTF">2023-04-11T10:30:32Z</dcterms:modified>
</cp:coreProperties>
</file>